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0c1d4dfb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lume" sheetId="1" r:id="Rb8cb9e4e781f4ddd"/>
    <x:sheet xmlns:r="http://schemas.openxmlformats.org/officeDocument/2006/relationships" name="Simulacao" sheetId="2" r:id="R21e75be3def54c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%"/>
    <x:numFmt numFmtId="202" formatCode="0%"/>
    <x:numFmt numFmtId="203" formatCode="&quot;R$ &quot;#,##0.00"/>
  </x:numFmts>
  <x:fonts count="7">
    <x:font>
      <x:sz val="11"/>
      <x:name val="Carlito"/>
    </x:font>
    <x:font>
      <x:sz val="10"/>
      <x:color rgb="FF143143"/>
      <x:name val="Arial"/>
    </x:font>
    <x:font>
      <x:b/>
      <x:sz val="16"/>
      <x:color rgb="FF143143"/>
      <x:name val="Arial"/>
    </x:font>
    <x:font>
      <x:sz val="10"/>
      <x:color rgb="FF596C76"/>
      <x:name val="Arial"/>
    </x:font>
    <x:font>
      <x:b/>
      <x:sz val="10"/>
      <x:color rgb="FFFFFFFF"/>
      <x:name val="Arial"/>
    </x:font>
    <x:font>
      <x:b/>
      <x:sz val="16"/>
      <x:color rgb="FF06486A"/>
      <x:name val="Arial"/>
    </x:font>
    <x:font>
      <x:b/>
      <x:sz val="11"/>
      <x:color rgb="FF1431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06486A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6486A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B3323"/>
      </x:font>
      <x:fill>
        <x:patternFill patternType="solid">
          <x:bgColor rgb="FFFCE4DF"/>
        </x:patternFill>
      </x:fill>
    </x:dxf>
    <x:dxf>
      <x:font>
        <x:b/>
        <x:color rgb="FF9B3323"/>
      </x:font>
      <x:fill>
        <x:patternFill patternType="solid">
          <x:bgColor rgb="FFFCE4DF"/>
        </x:patternFill>
      </x:fill>
    </x:dxf>
    <x:dxf>
      <x:font>
        <x:b/>
        <x:color rgb="FF9B3323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7f29050114ed9" /><Relationship Type="http://schemas.openxmlformats.org/officeDocument/2006/relationships/theme" Target="/xl/theme/theme1.xml" Id="R467bd3a9f3ea4ed7" /><Relationship Type="http://schemas.openxmlformats.org/officeDocument/2006/relationships/sharedStrings" Target="/xl/sharedStrings.xml" Id="Ra68f181c662c4fc7" /><Relationship Type="http://schemas.openxmlformats.org/officeDocument/2006/relationships/worksheet" Target="/xl/worksheets/sheet1.xml" Id="Rb8cb9e4e781f4ddd" /><Relationship Type="http://schemas.openxmlformats.org/officeDocument/2006/relationships/worksheet" Target="/xl/worksheets/sheet2.xml" Id="R21e75be3def54c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486A"/>
  </x:sheetPr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19" hidden="0" customWidth="1"/>
    <x:col min="4" max="4" width="15" hidden="0" customWidth="1"/>
    <x:col min="5" max="5" width="21" hidden="0" customWidth="1"/>
    <x:col min="6" max="6" width="25" hidden="0" customWidth="1"/>
    <x:col min="7" max="7" width="3" hidden="0" customWidth="1"/>
    <x:col min="8" max="8" width="7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IS e pequenos produtores: volume</x:v>
      </x:c>
      <x:c r="B2" s="2"/>
      <x:c r="C2" s="2"/>
      <x:c r="D2" s="2"/>
      <x:c r="E2" s="2"/>
      <x:c r="F2" s="2"/>
      <x:c r="G2" s="2"/>
      <x:c r="H2" s="2"/>
    </x:row>
    <x:row r="3" ht="23" customHeight="1">
      <x:c r="A3" s="5" t="str">
        <x:v>Exemplo fictício. Substitua as células amarelas pelos dados conferidos.</x:v>
      </x:c>
      <x:c r="B3" s="4"/>
      <x:c r="C3" s="4"/>
      <x:c r="D3" s="4"/>
      <x:c r="E3" s="4"/>
      <x:c r="F3" s="4"/>
      <x:c r="G3" s="2"/>
      <x:c r="H3" s="2"/>
    </x:row>
    <x:row r="4" ht="23" customHeight="1">
      <x:c r="A4" s="2" t="str">
        <x:v>Litros de álcool</x:v>
      </x:c>
      <x:c r="B4" s="19" t="n">
        <x:f>IF(COUNTIFS(F14:F25,"OK")=0,"",IF(COUNTIFS(F14:F25,"Dados faltantes")+COUNTIFS(F14:F25,"Valores não numéricos")+COUNTIFS(F14:F25,"Entrada inválida")&gt;0,"",SUM(E14:E25)))</x:f>
        <x:v>48000</x:v>
      </x:c>
      <x:c r="C4" s="2"/>
      <x:c r="D4" s="2" t="str">
        <x:v>Redução simulada</x:v>
      </x:c>
      <x:c r="E4" s="20" t="n">
        <x:f>IF(B6="Simulação disponível",IF(B4&lt;=50000,40%,IF(B4&lt;=125000,20%,10%)),"")</x:f>
        <x:v>0.4</x:v>
      </x:c>
      <x:c r="F4" s="2"/>
      <x:c r="G4" s="2"/>
      <x:c r="H4" s="22" t="str">
        <x:v>Premissas e pontos de revisão</x:v>
      </x:c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21" t="str">
        <x:v>Situação</x:v>
      </x:c>
      <x:c r="B6" s="21" t="str">
        <x:f>IF(COUNTA(A14:D25)=0,"Dados ausentes",IF(COUNTIFS(F14:F25,"Dados faltantes")&gt;0,"Dados incompletos",IF(COUNTIFS(F14:F25,"Valores não numéricos")+COUNTIFS(F14:F25,"Entrada inválida")&gt;0,"Corrigir entradas",IF(OR(NOT(ISNUMBER(B8)),B8&lt;1900),"Informar ano",IF(B9&lt;&gt;"Informado","Revisar histórico",IF(B10&lt;&gt;"Confirmado","Confirmar perímetro",IF(NOT(ISNUMBER(B4)),"Dados ausentes",IF(B4=0,"Volume zero: revisar",IF(B4=250000,"Revisar limite",IF(B4&gt;250000,"Fora do limite","Simulação disponível"))))))))))</x:f>
        <x:v>Simulação disponível</x:v>
      </x:c>
      <x:c r="C6" s="2"/>
      <x:c r="D6" s="2"/>
      <x:c r="E6" s="2"/>
      <x:c r="F6" s="2"/>
      <x:c r="G6" s="2"/>
      <x:c r="H6" s="24" t="str">
        <x:v>Uso: simulação aritmética. A planilha não decide enquadramento jurídico.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58" customHeight="1">
      <x:c r="A8" s="2" t="str">
        <x:v>Ano de referência</x:v>
      </x:c>
      <x:c r="B8" s="7" t="n">
        <x:v>2026</x:v>
      </x:c>
      <x:c r="C8" s="2"/>
      <x:c r="D8" s="2"/>
      <x:c r="E8" s="2"/>
      <x:c r="F8" s="2"/>
      <x:c r="G8" s="2"/>
      <x:c r="H8" s="24" t="str">
        <x:v>Faixas simuladas: até 50.000 L, redução de 40%; acima de 50.000 até 125.000 L, 20%; acima de 125.000 e abaixo de 250.000 L, 10%.</x:v>
      </x:c>
    </x:row>
    <x:row r="9" ht="23" customHeight="1">
      <x:c r="A9" s="2" t="str">
        <x:v>Histórico anterior</x:v>
      </x:c>
      <x:c r="B9" s="7" t="str">
        <x:v>Informado</x:v>
      </x:c>
      <x:c r="C9" s="2"/>
      <x:c r="D9" s="2"/>
      <x:c r="E9" s="2"/>
      <x:c r="F9" s="2"/>
      <x:c r="G9" s="2"/>
      <x:c r="H9" s="2"/>
    </x:row>
    <x:row r="10" ht="23" customHeight="1">
      <x:c r="A10" s="2" t="str">
        <x:v>Perímetro completo?</x:v>
      </x:c>
      <x:c r="B10" s="7" t="str">
        <x:v>Confirmado</x:v>
      </x:c>
      <x:c r="C10" s="2"/>
      <x:c r="D10" s="2"/>
      <x:c r="E10" s="2"/>
      <x:c r="F10" s="2"/>
      <x:c r="G10" s="2"/>
      <x:c r="H10" s="2"/>
    </x:row>
    <x:row r="11" ht="64" customHeight="1">
      <x:c r="A11" s="6" t="str">
        <x:v>Confirme todos os estabelecimentos e as partes relacionadas antes de simular.</x:v>
      </x:c>
      <x:c r="B11" s="2"/>
      <x:c r="C11" s="2"/>
      <x:c r="D11" s="2"/>
      <x:c r="E11" s="2"/>
      <x:c r="F11" s="2"/>
      <x:c r="G11" s="2"/>
      <x:c r="H11" s="24" t="str">
        <x:v>Exatamente 250.000 L: revisar. O corpo usa “não exceda”, a definição usa “inferior” e o Anexo VI inclui o limite. Nenhuma redução é liberada automaticamente.</x:v>
      </x:c>
    </x:row>
    <x:row r="12" ht="23" customHeight="1">
      <x:c r="A12" s="2"/>
      <x:c r="B12" s="2"/>
      <x:c r="C12" s="2"/>
      <x:c r="D12" s="2"/>
      <x:c r="E12" s="2"/>
      <x:c r="F12" s="2"/>
      <x:c r="G12" s="2"/>
      <x:c r="H12" s="2"/>
    </x:row>
    <x:row r="13" ht="38" customHeight="1">
      <x:c r="A13" s="11" t="str">
        <x:v>Produto</x:v>
      </x:c>
      <x:c r="B13" s="11" t="str">
        <x:v>Estabelecimento</x:v>
      </x:c>
      <x:c r="C13" s="11" t="str">
        <x:v>Volume de bebida (L)</x:v>
      </x:c>
      <x:c r="D13" s="11" t="str">
        <x:v>Teor alcoólico (% v/v)</x:v>
      </x:c>
      <x:c r="E13" s="11" t="str">
        <x:v>Álcool (L)</x:v>
      </x:c>
      <x:c r="F13" s="11" t="str">
        <x:v>Estado da linha</x:v>
      </x:c>
      <x:c r="G13" s="2"/>
      <x:c r="H13" s="2"/>
    </x:row>
    <x:row r="14" ht="23" customHeight="1">
      <x:c r="A14" s="7" t="str">
        <x:v>Cerveja</x:v>
      </x:c>
      <x:c r="B14" s="7" t="str">
        <x:v>Unidade fictícia 1</x:v>
      </x:c>
      <x:c r="C14" s="15" t="n">
        <x:v>600000</x:v>
      </x:c>
      <x:c r="D14" s="16" t="n">
        <x:v>0.05</x:v>
      </x:c>
      <x:c r="E14" s="17" t="n">
        <x:f>IF(F14="OK",C14*D14,"")</x:f>
        <x:v>30000</x:v>
      </x:c>
      <x:c r="F14" s="2" t="str">
        <x:f>IF(COUNTA(A14:D14)=0,"",IF(COUNTA(A14:D14)&lt;4,"Dados faltantes",IF(OR(NOT(ISNUMBER(C14)),NOT(ISNUMBER(D14))),"Valores não numéricos",IF(OR(C14&lt;0,D14&lt;0,D14&gt;1),"Entrada inválida","OK"))))</x:f>
        <x:v>OK</x:v>
      </x:c>
      <x:c r="G14" s="2"/>
      <x:c r="H14" s="2"/>
    </x:row>
    <x:row r="15" ht="64" customHeight="1">
      <x:c r="A15" s="7" t="str">
        <x:v>Vinho</x:v>
      </x:c>
      <x:c r="B15" s="7" t="str">
        <x:v>Unidade fictícia 2</x:v>
      </x:c>
      <x:c r="C15" s="15" t="n">
        <x:v>100000</x:v>
      </x:c>
      <x:c r="D15" s="16" t="n">
        <x:v>0.12</x:v>
      </x:c>
      <x:c r="E15" s="17" t="n">
        <x:f>IF(F15="OK",C15*D15,"")</x:f>
        <x:v>12000</x:v>
      </x:c>
      <x:c r="F15" s="2" t="str">
        <x:f>IF(COUNTA(A15:D15)=0,"",IF(COUNTA(A15:D15)&lt;4,"Dados faltantes",IF(OR(NOT(ISNUMBER(C15)),NOT(ISNUMBER(D15))),"Valores não numéricos",IF(OR(C15&lt;0,D15&lt;0,D15&gt;1),"Entrada inválida","OK"))))</x:f>
        <x:v>OK</x:v>
      </x:c>
      <x:c r="G15" s="2"/>
      <x:c r="H15" s="24" t="str">
        <x:v>Série: mantenha o fornecimento do ano anterior separado da produção. O corpo e o cabeçalho do Anexo VI empregam grandezas distintas. Confirme o critério aplicável.</x:v>
      </x:c>
    </x:row>
    <x:row r="16" ht="23" customHeight="1">
      <x:c r="A16" s="7" t="str">
        <x:v>Licor</x:v>
      </x:c>
      <x:c r="B16" s="7" t="str">
        <x:v>Unidade fictícia 3</x:v>
      </x:c>
      <x:c r="C16" s="15" t="n">
        <x:v>30000</x:v>
      </x:c>
      <x:c r="D16" s="16" t="n">
        <x:v>0.2</x:v>
      </x:c>
      <x:c r="E16" s="17" t="n">
        <x:f>IF(F16="OK",C16*D16,"")</x:f>
        <x:v>6000</x:v>
      </x:c>
      <x:c r="F16" s="2" t="str">
        <x:f>IF(COUNTA(A16:D16)=0,"",IF(COUNTA(A16:D16)&lt;4,"Dados faltantes",IF(OR(NOT(ISNUMBER(C16)),NOT(ISNUMBER(D16))),"Valores não numéricos",IF(OR(C16&lt;0,D16&lt;0,D16&gt;1),"Entrada inválida","OK"))))</x:f>
        <x:v>OK</x:v>
      </x:c>
      <x:c r="G16" s="2"/>
      <x:c r="H16" s="2"/>
    </x:row>
    <x:row r="17" ht="23" customHeight="1">
      <x:c r="A17" s="7"/>
      <x:c r="B17" s="7"/>
      <x:c r="C17" s="15"/>
      <x:c r="D17" s="16"/>
      <x:c r="E17" s="17" t="str">
        <x:f>IF(F17="OK",C17*D17,"")</x:f>
      </x:c>
      <x:c r="F17" s="2" t="str">
        <x:f>IF(COUNTA(A17:D17)=0,"",IF(COUNTA(A17:D17)&lt;4,"Dados faltantes",IF(OR(NOT(ISNUMBER(C17)),NOT(ISNUMBER(D17))),"Valores não numéricos",IF(OR(C17&lt;0,D17&lt;0,D17&gt;1),"Entrada inválida","OK"))))</x:f>
      </x:c>
      <x:c r="G17" s="2"/>
      <x:c r="H17" s="2"/>
    </x:row>
    <x:row r="18" ht="23" customHeight="1">
      <x:c r="A18" s="7"/>
      <x:c r="B18" s="7"/>
      <x:c r="C18" s="15"/>
      <x:c r="D18" s="16"/>
      <x:c r="E18" s="17" t="str">
        <x:f>IF(F18="OK",C18*D18,"")</x:f>
      </x:c>
      <x:c r="F18" s="2" t="str">
        <x:f>IF(COUNTA(A18:D18)=0,"",IF(COUNTA(A18:D18)&lt;4,"Dados faltantes",IF(OR(NOT(ISNUMBER(C18)),NOT(ISNUMBER(D18))),"Valores não numéricos",IF(OR(C18&lt;0,D18&lt;0,D18&gt;1),"Entrada inválida","OK"))))</x:f>
      </x:c>
      <x:c r="G18" s="2"/>
      <x:c r="H18" s="2"/>
    </x:row>
    <x:row r="19" ht="46" customHeight="1">
      <x:c r="A19" s="7"/>
      <x:c r="B19" s="7"/>
      <x:c r="C19" s="15"/>
      <x:c r="D19" s="16"/>
      <x:c r="E19" s="17" t="str">
        <x:f>IF(F19="OK",C19*D19,"")</x:f>
      </x:c>
      <x:c r="F19" s="2" t="str">
        <x:f>IF(COUNTA(A19:D19)=0,"",IF(COUNTA(A19:D19)&lt;4,"Dados faltantes",IF(OR(NOT(ISNUMBER(C19)),NOT(ISNUMBER(D19))),"Valores não numéricos",IF(OR(C19&lt;0,D19&lt;0,D19&gt;1),"Entrada inválida","OK"))))</x:f>
      </x:c>
      <x:c r="G19" s="2"/>
      <x:c r="H19" s="24" t="str">
        <x:v>Produtor novo: ausência de histórico não equivale a zero nem libera a redução máxima. A opção “Produtor novo” interrompe o resultado.</x:v>
      </x:c>
    </x:row>
    <x:row r="20" ht="23" customHeight="1">
      <x:c r="A20" s="7"/>
      <x:c r="B20" s="7"/>
      <x:c r="C20" s="15"/>
      <x:c r="D20" s="16"/>
      <x:c r="E20" s="17" t="str">
        <x:f>IF(F20="OK",C20*D20,"")</x:f>
      </x:c>
      <x:c r="F20" s="2" t="str">
        <x:f>IF(COUNTA(A20:D20)=0,"",IF(COUNTA(A20:D20)&lt;4,"Dados faltantes",IF(OR(NOT(ISNUMBER(C20)),NOT(ISNUMBER(D20))),"Valores não numéricos",IF(OR(C20&lt;0,D20&lt;0,D20&gt;1),"Entrada inválida","OK"))))</x:f>
      </x:c>
      <x:c r="G20" s="2"/>
      <x:c r="H20" s="2"/>
    </x:row>
    <x:row r="21" ht="23" customHeight="1">
      <x:c r="A21" s="7"/>
      <x:c r="B21" s="7"/>
      <x:c r="C21" s="15"/>
      <x:c r="D21" s="16"/>
      <x:c r="E21" s="17" t="str">
        <x:f>IF(F21="OK",C21*D21,"")</x:f>
      </x:c>
      <x:c r="F21" s="2" t="str">
        <x:f>IF(COUNTA(A21:D21)=0,"",IF(COUNTA(A21:D21)&lt;4,"Dados faltantes",IF(OR(NOT(ISNUMBER(C21)),NOT(ISNUMBER(D21))),"Valores não numéricos",IF(OR(C21&lt;0,D21&lt;0,D21&gt;1),"Entrada inválida","OK"))))</x:f>
      </x:c>
      <x:c r="G21" s="2"/>
      <x:c r="H21" s="2"/>
    </x:row>
    <x:row r="22" ht="46" customHeight="1">
      <x:c r="A22" s="7"/>
      <x:c r="B22" s="7"/>
      <x:c r="C22" s="15"/>
      <x:c r="D22" s="16"/>
      <x:c r="E22" s="17" t="str">
        <x:f>IF(F22="OK",C22*D22,"")</x:f>
      </x:c>
      <x:c r="F22" s="2" t="str">
        <x:f>IF(COUNTA(A22:D22)=0,"",IF(COUNTA(A22:D22)&lt;4,"Dados faltantes",IF(OR(NOT(ISNUMBER(C22)),NOT(ISNUMBER(D22))),"Valores não numéricos",IF(OR(C22&lt;0,D22&lt;0,D22&gt;1),"Entrada inválida","OK"))))</x:f>
      </x:c>
      <x:c r="G22" s="2"/>
      <x:c r="H22" s="24" t="str">
        <x:v>Perímetro: confira estabelecimentos e partes relacionadas. A confirmação é uma premissa inserida pelo usuário.</x:v>
      </x:c>
    </x:row>
    <x:row r="23" ht="23" customHeight="1">
      <x:c r="A23" s="7"/>
      <x:c r="B23" s="7"/>
      <x:c r="C23" s="15"/>
      <x:c r="D23" s="16"/>
      <x:c r="E23" s="17" t="str">
        <x:f>IF(F23="OK",C23*D23,"")</x:f>
      </x:c>
      <x:c r="F23" s="2" t="str">
        <x:f>IF(COUNTA(A23:D23)=0,"",IF(COUNTA(A23:D23)&lt;4,"Dados faltantes",IF(OR(NOT(ISNUMBER(C23)),NOT(ISNUMBER(D23))),"Valores não numéricos",IF(OR(C23&lt;0,D23&lt;0,D23&gt;1),"Entrada inválida","OK"))))</x:f>
      </x:c>
      <x:c r="G23" s="2"/>
      <x:c r="H23" s="2"/>
    </x:row>
    <x:row r="24" ht="23" customHeight="1">
      <x:c r="A24" s="7"/>
      <x:c r="B24" s="7"/>
      <x:c r="C24" s="15"/>
      <x:c r="D24" s="16"/>
      <x:c r="E24" s="17" t="str">
        <x:f>IF(F24="OK",C24*D24,"")</x:f>
      </x:c>
      <x:c r="F24" s="2" t="str">
        <x:f>IF(COUNTA(A24:D24)=0,"",IF(COUNTA(A24:D24)&lt;4,"Dados faltantes",IF(OR(NOT(ISNUMBER(C24)),NOT(ISNUMBER(D24))),"Valores não numéricos",IF(OR(C24&lt;0,D24&lt;0,D24&gt;1),"Entrada inválida","OK"))))</x:f>
      </x:c>
      <x:c r="G24" s="2"/>
      <x:c r="H24" s="2"/>
    </x:row>
    <x:row r="25" ht="58" customHeight="1">
      <x:c r="A25" s="7"/>
      <x:c r="B25" s="7"/>
      <x:c r="C25" s="15"/>
      <x:c r="D25" s="16"/>
      <x:c r="E25" s="17" t="str">
        <x:f>IF(F25="OK",C25*D25,"")</x:f>
      </x:c>
      <x:c r="F25" s="2" t="str">
        <x:f>IF(COUNTA(A25:D25)=0,"",IF(COUNTA(A25:D25)&lt;4,"Dados faltantes",IF(OR(NOT(ISNUMBER(C25)),NOT(ISNUMBER(D25))),"Valores não numéricos",IF(OR(C25&lt;0,D25&lt;0,D25&gt;1),"Entrada inválida","OK"))))</x:f>
      </x:c>
      <x:c r="G25" s="2"/>
      <x:c r="H25" s="24" t="str">
        <x:v>Fonte: MP 1.399/2026, art. 6º, IV e § 1º, e Anexo VI. Texto consultado em fonte oficial. Confira os atos posteriores antes do uso fiscal.</x:v>
      </x:c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6" t="str">
        <x:v>Células amarelas: entradas. Teor: digite 5% para uma bebida a 5% v/v.</x:v>
      </x:c>
      <x:c r="B27" s="2"/>
      <x:c r="C27" s="2"/>
      <x:c r="D27" s="2"/>
      <x:c r="E27" s="2"/>
      <x:c r="F27" s="2"/>
      <x:c r="G27" s="2"/>
      <x:c r="H27" s="2"/>
    </x:row>
    <x:row r="28" ht="48" customHeight="1">
      <x:c r="A28" s="6" t="str">
        <x:v>Acrescente os dados nas linhas vazias. Não elimine fornecimentos intragrupo sem base conferida.</x:v>
      </x:c>
      <x:c r="B28" s="2"/>
      <x:c r="C28" s="2"/>
      <x:c r="D28" s="2"/>
      <x:c r="E28" s="2"/>
      <x:c r="F28" s="2"/>
      <x:c r="G28" s="2"/>
      <x:c r="H28" s="24" t="str">
        <x:v>https://www.in.gov.br/web/dou/-/medida-provisoria-n-1.399-de-4-de-novembro-de-2026-741754451</x:v>
      </x:c>
    </x:row>
    <x:row r="29" ht="23" customHeight="1">
      <x:c r="A29" s="6" t="str">
        <x:v>O total permanece vazio quando uma linha preenchida estiver incompleta ou inválida.</x:v>
      </x:c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46" customHeight="1">
      <x:c r="A31" s="2"/>
      <x:c r="B31" s="2"/>
      <x:c r="C31" s="2"/>
      <x:c r="D31" s="2"/>
      <x:c r="E31" s="2"/>
      <x:c r="F31" s="2"/>
      <x:c r="G31" s="2"/>
      <x:c r="H31" s="24" t="str">
        <x:v>Partes relacionadas: LC 214/2025, art. 5º, §§ 2º a 5º. Consulte a definição no texto atualizado.</x:v>
      </x:c>
    </x:row>
    <x:row r="32" ht="46" customHeight="1">
      <x:c r="A32" s="2"/>
      <x:c r="B32" s="2"/>
      <x:c r="C32" s="2"/>
      <x:c r="D32" s="2"/>
      <x:c r="E32" s="2"/>
      <x:c r="F32" s="2"/>
      <x:c r="G32" s="2"/>
      <x:c r="H32" s="24" t="str">
        <x:v>https://www2.camara.leg.br/legin/fed/leicom/2025/leicomplementar-214-16-janeiro-2025-796905-normaatualizada-pl.html</x:v>
      </x:c>
    </x:row>
  </x:sheetData>
  <x:conditionalFormatting sqref="F14:F25">
    <x:cfRule type="expression" dxfId="0" priority="1">
      <x:formula>AND(F14&lt;&gt;"",F14&lt;&gt;"OK")</x:formula>
    </x:cfRule>
  </x:conditionalFormatting>
  <x:conditionalFormatting sqref="B6:B6">
    <x:cfRule type="expression" dxfId="1" priority="2">
      <x:formula>AND(B6&lt;&gt;"Simulação disponível",B6&lt;&gt;"")</x:formula>
    </x:cfRule>
  </x:conditionalFormatting>
  <x:dataValidations count="2">
    <x:dataValidation type="list" sqref="B9">
      <x:formula1>"Informado,Produtor novo,Não informado"</x:formula1>
    </x:dataValidation>
    <x:dataValidation type="list" sqref="B10">
      <x:formula1>"Confirmado,Não confirmado"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6486A"/>
  </x:sheetPr>
  <x:sheetViews>
    <x:sheetView showGridLines="0" workbookViewId="0"/>
  </x:sheetViews>
  <x:sheetFormatPr defaultRowHeight="15"/>
  <x:cols>
    <x:col min="1" max="1" width="30" hidden="0" customWidth="1"/>
    <x:col min="2" max="2" width="27" hidden="0" customWidth="1"/>
    <x:col min="3" max="3" width="4" hidden="0" customWidth="1"/>
    <x:col min="4" max="4" width="24" hidden="0" customWidth="1"/>
    <x:col min="5" max="5" width="23" hidden="0" customWidth="1"/>
    <x:col min="6" max="6" width="13" hidden="0" customWidth="1"/>
    <x:col min="7" max="7" width="3" hidden="0" customWidth="1"/>
    <x:col min="8" max="8" width="7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IS: simulação monetária</x:v>
      </x:c>
      <x:c r="B2" s="2"/>
      <x:c r="C2" s="2"/>
      <x:c r="D2" s="2"/>
      <x:c r="E2" s="2"/>
      <x:c r="F2" s="2"/>
      <x:c r="G2" s="2"/>
      <x:c r="H2" s="2"/>
    </x:row>
    <x:row r="3" ht="23" customHeight="1">
      <x:c r="A3" s="5" t="str">
        <x:v>Exemplo fictício de cerveja. A alíquota nominal precisa ser conferida por produto.</x:v>
      </x:c>
      <x:c r="B3" s="4"/>
      <x:c r="C3" s="4"/>
      <x:c r="D3" s="4"/>
      <x:c r="E3" s="4"/>
      <x:c r="F3" s="4"/>
      <x:c r="G3" s="2"/>
      <x:c r="H3" s="2"/>
    </x:row>
    <x:row r="4" ht="23" customHeight="1">
      <x:c r="A4" s="2" t="str">
        <x:v>Alíquota após redução</x:v>
      </x:c>
      <x:c r="B4" s="28" t="n">
        <x:f>IF(B6="Simulação disponível",B8*(1-B10),"")</x:f>
        <x:v>0.0252</x:v>
      </x:c>
      <x:c r="C4" s="2"/>
      <x:c r="D4" s="2" t="str">
        <x:v>IS com redução</x:v>
      </x:c>
      <x:c r="E4" s="29" t="n">
        <x:f>IF(B6="Simulação disponível",B9*B4,"")</x:f>
        <x:v>2520</x:v>
      </x:c>
      <x:c r="F4" s="2"/>
      <x:c r="G4" s="2"/>
      <x:c r="H4" s="22" t="str">
        <x:v>Como interpretar</x:v>
      </x:c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50" customHeight="1">
      <x:c r="A6" s="21" t="str">
        <x:v>Situação</x:v>
      </x:c>
      <x:c r="B6" s="21" t="str">
        <x:f>IF(Volume!B6&lt;&gt;"Simulação disponível",Volume!B6,IF(OR(B8="",B9=""),"Dados faltantes",IF(OR(NOT(ISNUMBER(B8)),NOT(ISNUMBER(B9))),"Corrigir entradas",IF(OR(B8&lt;0,B8&gt;1,B9&lt;0),"Corrigir entradas","Simulação disponível"))))</x:f>
        <x:v>Simulação disponível</x:v>
      </x:c>
      <x:c r="C6" s="2"/>
      <x:c r="D6" s="2"/>
      <x:c r="E6" s="2"/>
      <x:c r="F6" s="2"/>
      <x:c r="G6" s="2"/>
      <x:c r="H6" s="24" t="str">
        <x:v>A base monetária é uma entrada já conferida. Esta planilha não a reconstrói a partir do preço bruto.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3" customHeight="1">
      <x:c r="A8" s="2" t="str">
        <x:v>Alíquota nominal</x:v>
      </x:c>
      <x:c r="B8" s="13" t="n">
        <x:v>0.042</x:v>
      </x:c>
      <x:c r="C8" s="2"/>
      <x:c r="D8" s="2"/>
      <x:c r="E8" s="2"/>
      <x:c r="F8" s="2"/>
      <x:c r="G8" s="2"/>
      <x:c r="H8" s="2"/>
    </x:row>
    <x:row r="9" ht="50" customHeight="1">
      <x:c r="A9" s="2" t="str">
        <x:v>Base de cálculo conferida (R$)</x:v>
      </x:c>
      <x:c r="B9" s="26" t="n">
        <x:v>100000</x:v>
      </x:c>
      <x:c r="C9" s="2"/>
      <x:c r="D9" s="2"/>
      <x:c r="E9" s="2"/>
      <x:c r="F9" s="2"/>
      <x:c r="G9" s="2"/>
      <x:c r="H9" s="24" t="str">
        <x:v>Exemplo inicial: 48.000 L de álcool, redução simulada de 40% e alíquota nominal hipotética de 4,2%. Resultado: 2,52%.</x:v>
      </x:c>
    </x:row>
    <x:row r="10" ht="23" customHeight="1">
      <x:c r="A10" s="2" t="str">
        <x:v>Redução do portfólio</x:v>
      </x:c>
      <x:c r="B10" s="18" t="n">
        <x:f>IF(ISNUMBER(Volume!E4),Volume!E4,"")</x:f>
        <x:v>0.4</x:v>
      </x:c>
      <x:c r="C10" s="2"/>
      <x:c r="D10" s="2"/>
      <x:c r="E10" s="2"/>
      <x:c r="F10" s="2"/>
      <x:c r="G10" s="2"/>
      <x:c r="H10" s="2"/>
    </x:row>
    <x:row r="11" ht="23" customHeight="1">
      <x:c r="A11" s="2" t="str">
        <x:v>Litros de álcool do portfólio</x:v>
      </x:c>
      <x:c r="B11" s="14" t="n">
        <x:f>IF(ISNUMBER(Volume!B4),Volume!B4,"")</x:f>
        <x:v>48000</x:v>
      </x:c>
      <x:c r="C11" s="2"/>
      <x:c r="D11" s="2"/>
      <x:c r="E11" s="2"/>
      <x:c r="F11" s="2"/>
      <x:c r="G11" s="2"/>
      <x:c r="H11" s="2"/>
    </x:row>
    <x:row r="12" ht="50" customHeight="1">
      <x:c r="A12" s="2"/>
      <x:c r="B12" s="2"/>
      <x:c r="C12" s="2"/>
      <x:c r="D12" s="2"/>
      <x:c r="E12" s="2"/>
      <x:c r="F12" s="2"/>
      <x:c r="G12" s="2"/>
      <x:c r="H12" s="24" t="str">
        <x:v>Em uma base hipotética de R$ 100.000, o IS passa de R$ 4.200 para R$ 2.520. A diferença aritmética é R$ 1.680.</x:v>
      </x:c>
    </x:row>
    <x:row r="13" ht="23" customHeight="1">
      <x:c r="A13" s="2" t="str">
        <x:v>IS sem redução</x:v>
      </x:c>
      <x:c r="B13" s="27" t="n">
        <x:f>IF(B6="Simulação disponível",B9*B8,"")</x:f>
        <x:v>4200</x:v>
      </x:c>
      <x:c r="C13" s="2"/>
      <x:c r="D13" s="2"/>
      <x:c r="E13" s="2"/>
      <x:c r="F13" s="2"/>
      <x:c r="G13" s="2"/>
      <x:c r="H13" s="2"/>
    </x:row>
    <x:row r="14" ht="23" customHeight="1">
      <x:c r="A14" s="2" t="str">
        <x:v>Diferença aritmética</x:v>
      </x:c>
      <x:c r="B14" s="27" t="n">
        <x:f>IF(B6="Simulação disponível",B13-E4,"")</x:f>
        <x:v>1680</x:v>
      </x:c>
      <x:c r="C14" s="2"/>
      <x:c r="D14" s="2"/>
      <x:c r="E14" s="2"/>
      <x:c r="F14" s="2"/>
      <x:c r="G14" s="2"/>
      <x:c r="H14" s="2"/>
    </x:row>
    <x:row r="15" ht="50" customHeight="1">
      <x:c r="A15" s="2"/>
      <x:c r="B15" s="2"/>
      <x:c r="C15" s="2"/>
      <x:c r="D15" s="2"/>
      <x:c r="E15" s="2"/>
      <x:c r="F15" s="2"/>
      <x:c r="G15" s="2"/>
      <x:c r="H15" s="24" t="str">
        <x:v>A redução ilustrada afeta a alíquota ad valorem. Não representa redução da carga tributária total, do preço ou do custo.</x:v>
      </x:c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6" t="str">
        <x:v>Células amarelas: entradas monetárias. A redução vem da aba Volume.</x:v>
      </x:c>
      <x:c r="B17" s="2"/>
      <x:c r="C17" s="2"/>
      <x:c r="D17" s="2"/>
      <x:c r="E17" s="2"/>
      <x:c r="F17" s="2"/>
      <x:c r="G17" s="2"/>
      <x:c r="H17" s="2"/>
    </x:row>
    <x:row r="18" ht="50" customHeight="1">
      <x:c r="A18" s="2"/>
      <x:c r="B18" s="2"/>
      <x:c r="C18" s="2"/>
      <x:c r="D18" s="2"/>
      <x:c r="E18" s="2"/>
      <x:c r="F18" s="2"/>
      <x:c r="G18" s="2"/>
      <x:c r="H18" s="24" t="str">
        <x:v>Sem fator de importação, projeção de margem ou cálculo de outros tributos. Confira a alíquota, a classificação e a elegibilidade do produto.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</x:row>
    <x:row r="22" ht="50" customHeight="1">
      <x:c r="A22" s="2"/>
      <x:c r="B22" s="2"/>
      <x:c r="C22" s="2"/>
      <x:c r="D22" s="2"/>
      <x:c r="E22" s="2"/>
      <x:c r="F22" s="2"/>
      <x:c r="G22" s="2"/>
      <x:c r="H22" s="24" t="str">
        <x:v>Fontes e limites normativos estão ao lado do portfólio na aba Volume. Os exemplos são sintéticos e não contêm dados de clientes.</x:v>
      </x:c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50" customHeight="1">
      <x:c r="A26" s="2"/>
      <x:c r="B26" s="2"/>
      <x:c r="C26" s="2"/>
      <x:c r="D26" s="2"/>
      <x:c r="E26" s="2"/>
      <x:c r="F26" s="2"/>
      <x:c r="G26" s="2"/>
      <x:c r="H26" s="24" t="str">
        <x:v>Sem arredondamento intermediário. A exibição usa duas casas decimais. O resultado fiscal exige o critério regulamentar aplicável.</x:v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</x:sheetData>
  <x:conditionalFormatting sqref="B6:B6">
    <x:cfRule type="expression" dxfId="2" priority="1">
      <x:formula>AND(B6&lt;&gt;"Simulação disponível",B6&lt;&gt;"")</x:formula>
    </x:cfRule>
  </x:conditionalFormatting>
  <x:pageMargins left="0.7" right="0.7" top="0.75" bottom="0.75" header="0.3" footer="0.3"/>
</x:worksheet>
</file>